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640" activeTab="0"/>
  </bookViews>
  <sheets>
    <sheet name="Расходы по видам" sheetId="1" r:id="rId1"/>
  </sheets>
  <definedNames>
    <definedName name="С13">#REF!</definedName>
  </definedNames>
  <calcPr fullCalcOnLoad="1"/>
</workbook>
</file>

<file path=xl/sharedStrings.xml><?xml version="1.0" encoding="utf-8"?>
<sst xmlns="http://schemas.openxmlformats.org/spreadsheetml/2006/main" count="91" uniqueCount="87">
  <si>
    <t>№ п/п</t>
  </si>
  <si>
    <t>Статьи затрат</t>
  </si>
  <si>
    <t>1.1.</t>
  </si>
  <si>
    <t>природный газ</t>
  </si>
  <si>
    <t>от блок - станций</t>
  </si>
  <si>
    <t>от котельных</t>
  </si>
  <si>
    <t>Налог на прибыль</t>
  </si>
  <si>
    <t>I.</t>
  </si>
  <si>
    <t>Расходы, связанные с производством и реализацией продукции (услуг), всего</t>
  </si>
  <si>
    <t>Расходы на топливо, в том числе:</t>
  </si>
  <si>
    <t>уголь</t>
  </si>
  <si>
    <t>мазут</t>
  </si>
  <si>
    <t>диз. топливо</t>
  </si>
  <si>
    <t>Расходы на прочие покупаемые энергетические ресурсы</t>
  </si>
  <si>
    <t>Покупка тепловой энергии, в том числе:</t>
  </si>
  <si>
    <t>Покупная электрическая энергия</t>
  </si>
  <si>
    <t>оплата труда</t>
  </si>
  <si>
    <t>в т.ч. основной производственный персонал</t>
  </si>
  <si>
    <t>ремонтный персонал</t>
  </si>
  <si>
    <t>цеховый персонал</t>
  </si>
  <si>
    <t>административно-управленческий персонал</t>
  </si>
  <si>
    <t xml:space="preserve"> отчисления на социальные нужды</t>
  </si>
  <si>
    <t>ремонт основных средств, выполняемый подрядным способом</t>
  </si>
  <si>
    <t>расходы на оплату услуг, оказываемых организациями, осуществляющими регулируемую деятельность</t>
  </si>
  <si>
    <t>плата за выбросы и сбросы загрязняющих веществ 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</si>
  <si>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арендная плата, концессионная плата, лизинговые платежи</t>
  </si>
  <si>
    <t>расходы на служебные командировки</t>
  </si>
  <si>
    <t>расходы на страхование производственных объектов, учитываемые при определении налоговой базы по налогу на прибыль</t>
  </si>
  <si>
    <t>другие расходы, связанные с производством и (или) реализацией продукции, в том числе</t>
  </si>
  <si>
    <t xml:space="preserve"> налог на имущество организаций</t>
  </si>
  <si>
    <t>земельный налог</t>
  </si>
  <si>
    <t>транспортный налог</t>
  </si>
  <si>
    <t>прочие налоги</t>
  </si>
  <si>
    <t>II.</t>
  </si>
  <si>
    <t>Внереализационные расходы, всего</t>
  </si>
  <si>
    <t>расходы на вывод из эксплуатации (в том числе на консервацию) и вывод из консервации</t>
  </si>
  <si>
    <t>расходы по сомнительным долгам</t>
  </si>
  <si>
    <t>расходы, связанные с созданием нормативных запасов топлива, включая расходы по обслуживанию заемных средств, привлекаемых для этих целей</t>
  </si>
  <si>
    <t>другие обоснованные расходы, в том числе</t>
  </si>
  <si>
    <t>расходы на услуги банков</t>
  </si>
  <si>
    <t>расходы на обслуживание заемных средств</t>
  </si>
  <si>
    <t>III.</t>
  </si>
  <si>
    <t>Расходы, не учитываемые в целях налогообложения, всего</t>
  </si>
  <si>
    <t>расходы на капитальные вложения (инвестиции)</t>
  </si>
  <si>
    <t>денежные выплаты социального характера (по Коллективному договору)</t>
  </si>
  <si>
    <t>IV.</t>
  </si>
  <si>
    <t>V.</t>
  </si>
  <si>
    <t>VI.</t>
  </si>
  <si>
    <t>НТК покупка теплоэнергии</t>
  </si>
  <si>
    <t>Покупка ТЭ на тепло</t>
  </si>
  <si>
    <t>Покупка ТЭ на ГВС</t>
  </si>
  <si>
    <t>Покупка всего</t>
  </si>
  <si>
    <t>1.2</t>
  </si>
  <si>
    <t>Расходы на холодную воду, стоки</t>
  </si>
  <si>
    <t>Расходы на реагенты</t>
  </si>
  <si>
    <t>Расходы на теплоноситель</t>
  </si>
  <si>
    <t>Амортизация основных средств и нематериальных активов</t>
  </si>
  <si>
    <t xml:space="preserve">прочие расходы </t>
  </si>
  <si>
    <t>расходы на обучение персонала (прямые)</t>
  </si>
  <si>
    <t>Выпадающие доходы/экономия средств</t>
  </si>
  <si>
    <t>Полезный отпуск ТЭ, тыс.Гкал.</t>
  </si>
  <si>
    <t>Средний тариф отпущенной 1 Гкал. ТЭ</t>
  </si>
  <si>
    <t>мат затр ппп+рем хоз</t>
  </si>
  <si>
    <t>Себестоимость  1 Гкал. отпущенной ТЭ, руб.</t>
  </si>
  <si>
    <t>Валовая выручка фактическая, тыс.руб.</t>
  </si>
  <si>
    <t>Небходимая валовая выручка, тыс.руб.</t>
  </si>
  <si>
    <t>Прибыль от продаж</t>
  </si>
  <si>
    <t>Чистая прибыль</t>
  </si>
  <si>
    <t>Значения расходов по видам деятельности в тыс. руб.</t>
  </si>
  <si>
    <t>расходы на сырье и материалы (ТМЦ рем.хоз, ГСМ, з/части)</t>
  </si>
  <si>
    <t xml:space="preserve">ГВС </t>
  </si>
  <si>
    <t>Теплоэнергия</t>
  </si>
  <si>
    <t>Прибыль до налогобложения</t>
  </si>
  <si>
    <t>Всего общие расходы по НТК</t>
  </si>
  <si>
    <t>VII.</t>
  </si>
  <si>
    <t xml:space="preserve">                                       Фактическая калькуляция расходов  по видам деятельности  за 2014 год</t>
  </si>
  <si>
    <t xml:space="preserve">                                                          ООО "Новомосковская тепловая компания"  </t>
  </si>
  <si>
    <t>3 аренды</t>
  </si>
  <si>
    <t>в охр тр.</t>
  </si>
  <si>
    <t>Средний тариф по НВВ</t>
  </si>
  <si>
    <t>Средний тариф 1 м3 отпущенной ГВС</t>
  </si>
  <si>
    <t>Отпущено ГВС в  куб.м.</t>
  </si>
  <si>
    <t>Прочие доходы и расходы</t>
  </si>
  <si>
    <t>Справочно:</t>
  </si>
  <si>
    <t>расходы на выполнение работ и услуг производственного характера, выполняемых по договорам со сторонними организациями или индивидуальными предпринимателями  (Обсл.и ремонт газ.обор., поверка , рем. эл/дв, авто и др.)</t>
  </si>
  <si>
    <t xml:space="preserve">расходы на оплату иных работ и услуг, выполняемых по договорам с организациями, включая расходы на оплату услуг связи, вневедомственной охраны, коммунальных услуг, юридических, информационных, аудиторских и консультационных услуг </t>
  </si>
  <si>
    <t xml:space="preserve">Прочие услуги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</si>
</sst>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"/>
    <numFmt numFmtId="166" formatCode="#,##0.0000"/>
    <numFmt numFmtId="167" formatCode="#,##0.000"/>
    <numFmt numFmtId="168" formatCode="0.000"/>
    <numFmt numFmtId="169" formatCode="0.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i/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i/>
      <sz val="12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69" fontId="22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2" fontId="22" fillId="22" borderId="11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2" fontId="22" fillId="4" borderId="11" xfId="0" applyNumberFormat="1" applyFont="1" applyFill="1" applyBorder="1" applyAlignment="1">
      <alignment horizontal="center" vertical="center" wrapText="1"/>
    </xf>
    <xf numFmtId="2" fontId="22" fillId="24" borderId="11" xfId="0" applyNumberFormat="1" applyFont="1" applyFill="1" applyBorder="1" applyAlignment="1">
      <alignment horizontal="center" vertical="center" wrapText="1"/>
    </xf>
    <xf numFmtId="2" fontId="22" fillId="24" borderId="14" xfId="0" applyNumberFormat="1" applyFont="1" applyFill="1" applyBorder="1" applyAlignment="1">
      <alignment horizontal="center" vertical="center" wrapText="1"/>
    </xf>
    <xf numFmtId="2" fontId="21" fillId="22" borderId="11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Alignment="1">
      <alignment/>
    </xf>
    <xf numFmtId="2" fontId="22" fillId="0" borderId="0" xfId="0" applyNumberFormat="1" applyFont="1" applyBorder="1" applyAlignment="1">
      <alignment horizontal="center" vertical="center" wrapText="1"/>
    </xf>
    <xf numFmtId="2" fontId="28" fillId="22" borderId="11" xfId="0" applyNumberFormat="1" applyFont="1" applyFill="1" applyBorder="1" applyAlignment="1">
      <alignment horizontal="center" vertical="center" wrapText="1"/>
    </xf>
    <xf numFmtId="2" fontId="27" fillId="22" borderId="11" xfId="0" applyNumberFormat="1" applyFont="1" applyFill="1" applyBorder="1" applyAlignment="1">
      <alignment horizontal="center" vertical="center" wrapText="1"/>
    </xf>
    <xf numFmtId="2" fontId="27" fillId="4" borderId="11" xfId="0" applyNumberFormat="1" applyFont="1" applyFill="1" applyBorder="1" applyAlignment="1">
      <alignment horizontal="center" vertical="center" wrapText="1"/>
    </xf>
    <xf numFmtId="2" fontId="27" fillId="24" borderId="11" xfId="0" applyNumberFormat="1" applyFont="1" applyFill="1" applyBorder="1" applyAlignment="1">
      <alignment horizontal="center" vertical="center" wrapText="1"/>
    </xf>
    <xf numFmtId="2" fontId="27" fillId="24" borderId="14" xfId="0" applyNumberFormat="1" applyFont="1" applyFill="1" applyBorder="1" applyAlignment="1">
      <alignment horizontal="center" vertical="center" wrapText="1"/>
    </xf>
    <xf numFmtId="1" fontId="22" fillId="4" borderId="11" xfId="0" applyNumberFormat="1" applyFont="1" applyFill="1" applyBorder="1" applyAlignment="1">
      <alignment horizontal="center" vertical="center" wrapText="1"/>
    </xf>
    <xf numFmtId="1" fontId="22" fillId="22" borderId="11" xfId="0" applyNumberFormat="1" applyFont="1" applyFill="1" applyBorder="1" applyAlignment="1">
      <alignment horizontal="center" vertical="center" wrapText="1"/>
    </xf>
    <xf numFmtId="1" fontId="22" fillId="24" borderId="11" xfId="0" applyNumberFormat="1" applyFont="1" applyFill="1" applyBorder="1" applyAlignment="1">
      <alignment horizontal="center" vertical="center" wrapText="1"/>
    </xf>
    <xf numFmtId="1" fontId="22" fillId="24" borderId="14" xfId="0" applyNumberFormat="1" applyFont="1" applyFill="1" applyBorder="1" applyAlignment="1">
      <alignment horizontal="center" vertical="center" wrapText="1"/>
    </xf>
    <xf numFmtId="1" fontId="22" fillId="0" borderId="0" xfId="0" applyNumberFormat="1" applyFont="1" applyAlignment="1">
      <alignment/>
    </xf>
    <xf numFmtId="1" fontId="27" fillId="24" borderId="11" xfId="0" applyNumberFormat="1" applyFont="1" applyFill="1" applyBorder="1" applyAlignment="1">
      <alignment horizontal="center" vertical="center" wrapText="1"/>
    </xf>
    <xf numFmtId="1" fontId="27" fillId="24" borderId="14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/>
    </xf>
    <xf numFmtId="0" fontId="29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/>
    </xf>
    <xf numFmtId="2" fontId="30" fillId="0" borderId="0" xfId="0" applyNumberFormat="1" applyFont="1" applyAlignment="1">
      <alignment/>
    </xf>
    <xf numFmtId="2" fontId="30" fillId="22" borderId="11" xfId="0" applyNumberFormat="1" applyFont="1" applyFill="1" applyBorder="1" applyAlignment="1">
      <alignment horizontal="center" vertical="center" wrapText="1"/>
    </xf>
    <xf numFmtId="2" fontId="30" fillId="4" borderId="11" xfId="0" applyNumberFormat="1" applyFont="1" applyFill="1" applyBorder="1" applyAlignment="1">
      <alignment horizontal="center" vertical="center" wrapText="1"/>
    </xf>
    <xf numFmtId="1" fontId="30" fillId="0" borderId="0" xfId="0" applyNumberFormat="1" applyFont="1" applyAlignment="1">
      <alignment horizontal="right"/>
    </xf>
    <xf numFmtId="2" fontId="30" fillId="24" borderId="11" xfId="0" applyNumberFormat="1" applyFont="1" applyFill="1" applyBorder="1" applyAlignment="1">
      <alignment horizontal="center" vertical="center" wrapText="1"/>
    </xf>
    <xf numFmtId="2" fontId="30" fillId="24" borderId="14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Alignment="1">
      <alignment/>
    </xf>
    <xf numFmtId="0" fontId="21" fillId="24" borderId="15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left" vertical="center" wrapText="1"/>
    </xf>
    <xf numFmtId="0" fontId="25" fillId="24" borderId="16" xfId="0" applyFont="1" applyFill="1" applyBorder="1" applyAlignment="1">
      <alignment horizontal="left" vertical="center" wrapText="1"/>
    </xf>
    <xf numFmtId="0" fontId="24" fillId="24" borderId="16" xfId="0" applyFont="1" applyFill="1" applyBorder="1" applyAlignment="1">
      <alignment horizontal="left" vertical="center" wrapText="1"/>
    </xf>
    <xf numFmtId="2" fontId="21" fillId="4" borderId="11" xfId="0" applyNumberFormat="1" applyFont="1" applyFill="1" applyBorder="1" applyAlignment="1">
      <alignment horizontal="center" vertical="center" wrapText="1"/>
    </xf>
    <xf numFmtId="2" fontId="28" fillId="4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7" fillId="0" borderId="10" xfId="0" applyNumberFormat="1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22" fillId="0" borderId="17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2" fontId="23" fillId="24" borderId="16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1" fillId="4" borderId="18" xfId="0" applyFont="1" applyFill="1" applyBorder="1" applyAlignment="1">
      <alignment horizontal="center" vertical="center" wrapText="1"/>
    </xf>
    <xf numFmtId="0" fontId="21" fillId="22" borderId="18" xfId="0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/>
    </xf>
    <xf numFmtId="2" fontId="22" fillId="0" borderId="19" xfId="0" applyNumberFormat="1" applyFont="1" applyFill="1" applyBorder="1" applyAlignment="1">
      <alignment horizontal="center"/>
    </xf>
    <xf numFmtId="2" fontId="27" fillId="0" borderId="17" xfId="0" applyNumberFormat="1" applyFont="1" applyFill="1" applyBorder="1" applyAlignment="1">
      <alignment horizontal="center"/>
    </xf>
    <xf numFmtId="2" fontId="27" fillId="0" borderId="19" xfId="0" applyNumberFormat="1" applyFont="1" applyFill="1" applyBorder="1" applyAlignment="1">
      <alignment horizontal="center"/>
    </xf>
    <xf numFmtId="2" fontId="22" fillId="0" borderId="20" xfId="0" applyNumberFormat="1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2" fontId="27" fillId="4" borderId="12" xfId="0" applyNumberFormat="1" applyFont="1" applyFill="1" applyBorder="1" applyAlignment="1">
      <alignment horizontal="center" vertical="center" wrapText="1"/>
    </xf>
    <xf numFmtId="2" fontId="22" fillId="4" borderId="18" xfId="0" applyNumberFormat="1" applyFont="1" applyFill="1" applyBorder="1" applyAlignment="1">
      <alignment horizontal="center" vertical="center" wrapText="1"/>
    </xf>
    <xf numFmtId="2" fontId="27" fillId="22" borderId="12" xfId="0" applyNumberFormat="1" applyFont="1" applyFill="1" applyBorder="1" applyAlignment="1">
      <alignment horizontal="center" vertical="center" wrapText="1"/>
    </xf>
    <xf numFmtId="0" fontId="23" fillId="24" borderId="21" xfId="0" applyFont="1" applyFill="1" applyBorder="1" applyAlignment="1">
      <alignment horizontal="left" vertical="center" wrapText="1"/>
    </xf>
    <xf numFmtId="2" fontId="27" fillId="4" borderId="22" xfId="0" applyNumberFormat="1" applyFont="1" applyFill="1" applyBorder="1" applyAlignment="1">
      <alignment horizontal="center" vertical="center" wrapText="1"/>
    </xf>
    <xf numFmtId="2" fontId="22" fillId="22" borderId="12" xfId="0" applyNumberFormat="1" applyFont="1" applyFill="1" applyBorder="1" applyAlignment="1">
      <alignment horizontal="center" vertical="center" wrapText="1"/>
    </xf>
    <xf numFmtId="2" fontId="27" fillId="22" borderId="23" xfId="0" applyNumberFormat="1" applyFont="1" applyFill="1" applyBorder="1" applyAlignment="1">
      <alignment horizontal="center" vertical="center" wrapText="1"/>
    </xf>
    <xf numFmtId="2" fontId="27" fillId="22" borderId="18" xfId="0" applyNumberFormat="1" applyFont="1" applyFill="1" applyBorder="1" applyAlignment="1">
      <alignment horizontal="center" vertical="center" wrapText="1"/>
    </xf>
    <xf numFmtId="2" fontId="27" fillId="4" borderId="23" xfId="0" applyNumberFormat="1" applyFont="1" applyFill="1" applyBorder="1" applyAlignment="1">
      <alignment horizontal="center" vertical="center" wrapText="1"/>
    </xf>
    <xf numFmtId="2" fontId="27" fillId="4" borderId="18" xfId="0" applyNumberFormat="1" applyFont="1" applyFill="1" applyBorder="1" applyAlignment="1">
      <alignment horizontal="center" vertical="center" wrapText="1"/>
    </xf>
    <xf numFmtId="0" fontId="25" fillId="24" borderId="24" xfId="0" applyFont="1" applyFill="1" applyBorder="1" applyAlignment="1">
      <alignment horizontal="left" vertical="center" wrapText="1"/>
    </xf>
    <xf numFmtId="0" fontId="24" fillId="24" borderId="21" xfId="0" applyFont="1" applyFill="1" applyBorder="1" applyAlignment="1">
      <alignment horizontal="left" vertical="center" wrapText="1"/>
    </xf>
    <xf numFmtId="0" fontId="23" fillId="24" borderId="25" xfId="0" applyFont="1" applyFill="1" applyBorder="1" applyAlignment="1">
      <alignment horizontal="left" vertical="center" wrapText="1"/>
    </xf>
    <xf numFmtId="2" fontId="22" fillId="4" borderId="22" xfId="0" applyNumberFormat="1" applyFont="1" applyFill="1" applyBorder="1" applyAlignment="1">
      <alignment horizontal="center" vertical="center" wrapText="1"/>
    </xf>
    <xf numFmtId="2" fontId="22" fillId="4" borderId="23" xfId="0" applyNumberFormat="1" applyFont="1" applyFill="1" applyBorder="1" applyAlignment="1">
      <alignment horizontal="center" vertical="center" wrapText="1"/>
    </xf>
    <xf numFmtId="2" fontId="22" fillId="22" borderId="22" xfId="0" applyNumberFormat="1" applyFont="1" applyFill="1" applyBorder="1" applyAlignment="1">
      <alignment horizontal="center" vertical="center" wrapText="1"/>
    </xf>
    <xf numFmtId="2" fontId="22" fillId="22" borderId="18" xfId="0" applyNumberFormat="1" applyFont="1" applyFill="1" applyBorder="1" applyAlignment="1">
      <alignment horizontal="center" vertical="center" wrapText="1"/>
    </xf>
    <xf numFmtId="2" fontId="21" fillId="4" borderId="22" xfId="0" applyNumberFormat="1" applyFont="1" applyFill="1" applyBorder="1" applyAlignment="1">
      <alignment horizontal="center" vertical="center" wrapText="1"/>
    </xf>
    <xf numFmtId="2" fontId="21" fillId="22" borderId="22" xfId="0" applyNumberFormat="1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left" vertical="center" wrapText="1"/>
    </xf>
    <xf numFmtId="2" fontId="21" fillId="4" borderId="12" xfId="0" applyNumberFormat="1" applyFont="1" applyFill="1" applyBorder="1" applyAlignment="1">
      <alignment horizontal="center" vertical="center" wrapText="1"/>
    </xf>
    <xf numFmtId="2" fontId="21" fillId="22" borderId="12" xfId="0" applyNumberFormat="1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left" vertical="center" wrapText="1"/>
    </xf>
    <xf numFmtId="2" fontId="29" fillId="4" borderId="22" xfId="0" applyNumberFormat="1" applyFont="1" applyFill="1" applyBorder="1" applyAlignment="1">
      <alignment horizontal="center" vertical="center" wrapText="1"/>
    </xf>
    <xf numFmtId="2" fontId="29" fillId="22" borderId="22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4" fillId="24" borderId="10" xfId="0" applyFont="1" applyFill="1" applyBorder="1" applyAlignment="1">
      <alignment horizontal="left" vertical="center" wrapText="1"/>
    </xf>
    <xf numFmtId="2" fontId="30" fillId="4" borderId="10" xfId="0" applyNumberFormat="1" applyFont="1" applyFill="1" applyBorder="1" applyAlignment="1">
      <alignment horizontal="center" vertical="center" wrapText="1"/>
    </xf>
    <xf numFmtId="2" fontId="30" fillId="22" borderId="10" xfId="0" applyNumberFormat="1" applyFont="1" applyFill="1" applyBorder="1" applyAlignment="1">
      <alignment horizontal="center" vertical="center" wrapText="1"/>
    </xf>
    <xf numFmtId="2" fontId="30" fillId="24" borderId="0" xfId="0" applyNumberFormat="1" applyFont="1" applyFill="1" applyBorder="1" applyAlignment="1">
      <alignment horizontal="center" vertical="center" wrapText="1"/>
    </xf>
    <xf numFmtId="2" fontId="27" fillId="4" borderId="10" xfId="0" applyNumberFormat="1" applyFont="1" applyFill="1" applyBorder="1" applyAlignment="1">
      <alignment horizontal="center" vertical="center" wrapText="1"/>
    </xf>
    <xf numFmtId="2" fontId="27" fillId="22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43" fontId="0" fillId="0" borderId="10" xfId="6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3" fontId="0" fillId="0" borderId="10" xfId="61" applyBorder="1" applyAlignment="1">
      <alignment/>
    </xf>
    <xf numFmtId="1" fontId="33" fillId="0" borderId="10" xfId="0" applyNumberFormat="1" applyFont="1" applyBorder="1" applyAlignment="1">
      <alignment horizontal="center"/>
    </xf>
    <xf numFmtId="2" fontId="29" fillId="4" borderId="11" xfId="0" applyNumberFormat="1" applyFont="1" applyFill="1" applyBorder="1" applyAlignment="1">
      <alignment horizontal="center" vertical="center" wrapText="1"/>
    </xf>
    <xf numFmtId="2" fontId="29" fillId="22" borderId="11" xfId="0" applyNumberFormat="1" applyFont="1" applyFill="1" applyBorder="1" applyAlignment="1">
      <alignment horizontal="center" vertical="center" wrapText="1"/>
    </xf>
    <xf numFmtId="1" fontId="29" fillId="24" borderId="11" xfId="0" applyNumberFormat="1" applyFont="1" applyFill="1" applyBorder="1" applyAlignment="1">
      <alignment horizontal="center" vertical="center" wrapText="1"/>
    </xf>
    <xf numFmtId="1" fontId="29" fillId="24" borderId="14" xfId="0" applyNumberFormat="1" applyFont="1" applyFill="1" applyBorder="1" applyAlignment="1">
      <alignment horizontal="center" vertical="center" wrapText="1"/>
    </xf>
    <xf numFmtId="2" fontId="29" fillId="0" borderId="19" xfId="0" applyNumberFormat="1" applyFont="1" applyFill="1" applyBorder="1" applyAlignment="1">
      <alignment horizontal="center"/>
    </xf>
    <xf numFmtId="2" fontId="29" fillId="0" borderId="20" xfId="0" applyNumberFormat="1" applyFont="1" applyFill="1" applyBorder="1" applyAlignment="1">
      <alignment horizontal="center"/>
    </xf>
    <xf numFmtId="2" fontId="29" fillId="0" borderId="26" xfId="0" applyNumberFormat="1" applyFont="1" applyFill="1" applyBorder="1" applyAlignment="1">
      <alignment horizontal="center"/>
    </xf>
    <xf numFmtId="2" fontId="29" fillId="0" borderId="17" xfId="0" applyNumberFormat="1" applyFont="1" applyFill="1" applyBorder="1" applyAlignment="1">
      <alignment horizontal="center"/>
    </xf>
    <xf numFmtId="2" fontId="29" fillId="24" borderId="11" xfId="0" applyNumberFormat="1" applyFont="1" applyFill="1" applyBorder="1" applyAlignment="1">
      <alignment horizontal="center" vertical="center" wrapText="1"/>
    </xf>
    <xf numFmtId="2" fontId="29" fillId="24" borderId="14" xfId="0" applyNumberFormat="1" applyFont="1" applyFill="1" applyBorder="1" applyAlignment="1">
      <alignment horizontal="center" vertical="center" wrapText="1"/>
    </xf>
    <xf numFmtId="2" fontId="24" fillId="24" borderId="15" xfId="0" applyNumberFormat="1" applyFont="1" applyFill="1" applyBorder="1" applyAlignment="1">
      <alignment horizontal="center" vertical="center" wrapText="1"/>
    </xf>
    <xf numFmtId="2" fontId="21" fillId="0" borderId="2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2" fillId="0" borderId="30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24" borderId="27" xfId="0" applyFont="1" applyFill="1" applyBorder="1" applyAlignment="1">
      <alignment horizontal="center" vertical="center" wrapText="1"/>
    </xf>
    <xf numFmtId="0" fontId="22" fillId="24" borderId="28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1">
      <selection activeCell="B79" sqref="B79"/>
    </sheetView>
  </sheetViews>
  <sheetFormatPr defaultColWidth="9.00390625" defaultRowHeight="12.75"/>
  <cols>
    <col min="1" max="1" width="5.25390625" style="0" customWidth="1"/>
    <col min="2" max="2" width="54.00390625" style="0" customWidth="1"/>
    <col min="3" max="4" width="13.75390625" style="0" customWidth="1"/>
    <col min="5" max="5" width="15.75390625" style="0" customWidth="1"/>
    <col min="6" max="6" width="13.875" style="0" hidden="1" customWidth="1"/>
    <col min="7" max="7" width="13.75390625" style="0" hidden="1" customWidth="1"/>
    <col min="8" max="8" width="12.75390625" style="0" hidden="1" customWidth="1"/>
    <col min="9" max="9" width="19.875" style="0" customWidth="1"/>
    <col min="10" max="10" width="12.25390625" style="0" customWidth="1"/>
    <col min="11" max="11" width="14.875" style="0" customWidth="1"/>
    <col min="12" max="12" width="20.75390625" style="0" customWidth="1"/>
    <col min="13" max="13" width="3.00390625" style="0" customWidth="1"/>
    <col min="14" max="14" width="14.00390625" style="0" customWidth="1"/>
  </cols>
  <sheetData>
    <row r="1" spans="1:13" s="2" customFormat="1" ht="38.25" customHeight="1" thickBot="1">
      <c r="A1" s="124" t="s">
        <v>75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s="2" customFormat="1" ht="21.75" customHeight="1" thickBot="1">
      <c r="A2" s="8"/>
      <c r="B2" s="125" t="s">
        <v>76</v>
      </c>
      <c r="C2" s="126"/>
      <c r="D2" s="126"/>
      <c r="E2" s="126"/>
      <c r="F2" s="126"/>
      <c r="G2" s="126"/>
      <c r="H2" s="126"/>
      <c r="I2" s="127"/>
      <c r="J2" s="1"/>
      <c r="K2" s="23"/>
      <c r="L2" s="1"/>
      <c r="M2" s="1"/>
    </row>
    <row r="3" spans="1:11" s="2" customFormat="1" ht="60" customHeight="1" thickBot="1">
      <c r="A3" s="128" t="s">
        <v>0</v>
      </c>
      <c r="B3" s="130" t="s">
        <v>1</v>
      </c>
      <c r="C3" s="134" t="s">
        <v>68</v>
      </c>
      <c r="D3" s="135"/>
      <c r="E3" s="136"/>
      <c r="F3" s="132" t="s">
        <v>48</v>
      </c>
      <c r="G3" s="133"/>
      <c r="H3" s="133"/>
      <c r="I3" s="130" t="s">
        <v>73</v>
      </c>
      <c r="K3" s="22"/>
    </row>
    <row r="4" spans="1:12" s="2" customFormat="1" ht="37.5" customHeight="1" thickBot="1">
      <c r="A4" s="129"/>
      <c r="B4" s="131"/>
      <c r="C4" s="46" t="s">
        <v>86</v>
      </c>
      <c r="D4" s="61" t="s">
        <v>70</v>
      </c>
      <c r="E4" s="62" t="s">
        <v>71</v>
      </c>
      <c r="F4" s="16" t="s">
        <v>49</v>
      </c>
      <c r="G4" s="16" t="s">
        <v>50</v>
      </c>
      <c r="H4" s="17" t="s">
        <v>51</v>
      </c>
      <c r="I4" s="131"/>
      <c r="K4" s="14"/>
      <c r="L4" s="37"/>
    </row>
    <row r="5" spans="1:14" s="3" customFormat="1" ht="30" customHeight="1" thickBot="1">
      <c r="A5" s="7" t="s">
        <v>7</v>
      </c>
      <c r="B5" s="6" t="s">
        <v>8</v>
      </c>
      <c r="C5" s="70">
        <f aca="true" t="shared" si="0" ref="C5:H5">C6+C7+C12+C20+C21+C26+C31+C32+C33+C34+C35+C36+C37+C38+C39+C40</f>
        <v>2087.62</v>
      </c>
      <c r="D5" s="72">
        <f>D6+D7+D12+D20+D21+D26+D31+D32+D33+D34+D35+D36+D37+D38+D39+D40</f>
        <v>131665.87563999998</v>
      </c>
      <c r="E5" s="72">
        <f>E6+E7+E12+E20+E21+E26+E31+E32+E33+E34+E35+E36+E37+E38+E39+E40</f>
        <v>826828.4899999999</v>
      </c>
      <c r="F5" s="29">
        <f t="shared" si="0"/>
        <v>0</v>
      </c>
      <c r="G5" s="29">
        <f t="shared" si="0"/>
        <v>0</v>
      </c>
      <c r="H5" s="29">
        <f t="shared" si="0"/>
        <v>0</v>
      </c>
      <c r="I5" s="53">
        <f>I6+I7+I12+I20+I21+I26+I31+I32+I33+I34+I36+I37+I38+I39+I40</f>
        <v>960581.9856399999</v>
      </c>
      <c r="K5" s="13"/>
      <c r="N5" s="13"/>
    </row>
    <row r="6" spans="1:12" s="3" customFormat="1" ht="27.75" customHeight="1" thickBot="1">
      <c r="A6" s="10"/>
      <c r="B6" s="5" t="s">
        <v>69</v>
      </c>
      <c r="C6" s="122">
        <v>690.51</v>
      </c>
      <c r="D6" s="80">
        <v>869.86</v>
      </c>
      <c r="E6" s="78">
        <v>10087.29</v>
      </c>
      <c r="F6" s="19"/>
      <c r="G6" s="19"/>
      <c r="H6" s="20"/>
      <c r="I6" s="53">
        <f>C6+D6+E6</f>
        <v>11647.66</v>
      </c>
      <c r="J6" s="12"/>
      <c r="K6" s="13"/>
      <c r="L6" s="3" t="s">
        <v>62</v>
      </c>
    </row>
    <row r="7" spans="1:12" s="3" customFormat="1" ht="18.75" customHeight="1" thickBot="1">
      <c r="A7" s="10" t="s">
        <v>2</v>
      </c>
      <c r="B7" s="9" t="s">
        <v>9</v>
      </c>
      <c r="C7" s="81"/>
      <c r="D7" s="79">
        <f>D9</f>
        <v>15274.8</v>
      </c>
      <c r="E7" s="77">
        <f>E9</f>
        <v>211950.84</v>
      </c>
      <c r="F7" s="19"/>
      <c r="G7" s="19"/>
      <c r="H7" s="20"/>
      <c r="I7" s="53">
        <f>D7+E7</f>
        <v>227225.63999999998</v>
      </c>
      <c r="K7" s="13"/>
      <c r="L7" s="3">
        <v>960581.99</v>
      </c>
    </row>
    <row r="8" spans="1:12" s="3" customFormat="1" ht="18" customHeight="1" thickBot="1">
      <c r="A8" s="11"/>
      <c r="B8" s="5" t="s">
        <v>10</v>
      </c>
      <c r="C8" s="74"/>
      <c r="D8" s="71"/>
      <c r="E8" s="76"/>
      <c r="F8" s="19"/>
      <c r="G8" s="19"/>
      <c r="H8" s="20"/>
      <c r="I8" s="4"/>
      <c r="J8" s="13"/>
      <c r="K8" s="13"/>
      <c r="L8" s="13">
        <f>L7-I5</f>
        <v>0.004360000137239695</v>
      </c>
    </row>
    <row r="9" spans="1:12" s="3" customFormat="1" ht="21" customHeight="1" thickBot="1">
      <c r="A9" s="11"/>
      <c r="B9" s="6" t="s">
        <v>3</v>
      </c>
      <c r="C9" s="49"/>
      <c r="D9" s="26">
        <v>15274.8</v>
      </c>
      <c r="E9" s="25">
        <v>211950.84</v>
      </c>
      <c r="F9" s="19"/>
      <c r="G9" s="19"/>
      <c r="H9" s="20"/>
      <c r="I9" s="36">
        <f>D9+E9</f>
        <v>227225.63999999998</v>
      </c>
      <c r="K9" s="13"/>
      <c r="L9" s="13"/>
    </row>
    <row r="10" spans="1:14" s="3" customFormat="1" ht="16.5" customHeight="1" thickBot="1">
      <c r="A10" s="11"/>
      <c r="B10" s="5" t="s">
        <v>11</v>
      </c>
      <c r="C10" s="47"/>
      <c r="D10" s="18"/>
      <c r="E10" s="15"/>
      <c r="F10" s="19"/>
      <c r="G10" s="19"/>
      <c r="H10" s="20"/>
      <c r="I10" s="64"/>
      <c r="K10" s="13"/>
      <c r="N10" s="13"/>
    </row>
    <row r="11" spans="1:11" s="3" customFormat="1" ht="18" customHeight="1" thickBot="1">
      <c r="A11" s="11"/>
      <c r="B11" s="5" t="s">
        <v>12</v>
      </c>
      <c r="C11" s="83"/>
      <c r="D11" s="75"/>
      <c r="E11" s="86"/>
      <c r="F11" s="19"/>
      <c r="G11" s="19"/>
      <c r="H11" s="20"/>
      <c r="I11" s="63"/>
      <c r="K11" s="13"/>
    </row>
    <row r="12" spans="1:14" s="3" customFormat="1" ht="30" customHeight="1" thickBot="1">
      <c r="A12" s="11" t="s">
        <v>52</v>
      </c>
      <c r="B12" s="9" t="s">
        <v>13</v>
      </c>
      <c r="C12" s="81"/>
      <c r="D12" s="85">
        <f>D13+D16+D17+D18+D19</f>
        <v>88736.01</v>
      </c>
      <c r="E12" s="87">
        <f>E13+E16+E17+E18+E19</f>
        <v>412133.22</v>
      </c>
      <c r="F12" s="19"/>
      <c r="G12" s="19"/>
      <c r="H12" s="20"/>
      <c r="I12" s="53">
        <f>I13+I16+I17+I18+I19</f>
        <v>500869.23000000004</v>
      </c>
      <c r="J12" s="13"/>
      <c r="K12" s="13"/>
      <c r="L12" s="13"/>
      <c r="N12" s="13"/>
    </row>
    <row r="13" spans="1:12" s="3" customFormat="1" ht="24" customHeight="1" thickBot="1">
      <c r="A13" s="11"/>
      <c r="B13" s="6" t="s">
        <v>14</v>
      </c>
      <c r="C13" s="82"/>
      <c r="D13" s="71">
        <f>D14+D15</f>
        <v>60155.18</v>
      </c>
      <c r="E13" s="73">
        <f>E14+E15</f>
        <v>337134.35</v>
      </c>
      <c r="F13" s="27">
        <f>F14+F15</f>
        <v>316630.77999999997</v>
      </c>
      <c r="G13" s="27">
        <f>G14+G15</f>
        <v>47832.33</v>
      </c>
      <c r="H13" s="28">
        <f>F13+G13</f>
        <v>364463.11</v>
      </c>
      <c r="I13" s="53">
        <f>I14+I15</f>
        <v>397289.53</v>
      </c>
      <c r="K13" s="13"/>
      <c r="L13" s="13"/>
    </row>
    <row r="14" spans="1:11" s="3" customFormat="1" ht="17.25" customHeight="1" thickBot="1">
      <c r="A14" s="11"/>
      <c r="B14" s="5" t="s">
        <v>5</v>
      </c>
      <c r="C14" s="47"/>
      <c r="D14" s="26">
        <v>2330.24</v>
      </c>
      <c r="E14" s="25">
        <v>9782.6</v>
      </c>
      <c r="F14" s="27">
        <v>9863.22</v>
      </c>
      <c r="G14" s="27">
        <v>1628.36</v>
      </c>
      <c r="H14" s="28">
        <f>F14+G14</f>
        <v>11491.58</v>
      </c>
      <c r="I14" s="66">
        <f>D14+E14</f>
        <v>12112.84</v>
      </c>
      <c r="J14" s="13"/>
      <c r="K14" s="13"/>
    </row>
    <row r="15" spans="1:11" s="3" customFormat="1" ht="21" customHeight="1" thickBot="1">
      <c r="A15" s="11"/>
      <c r="B15" s="5" t="s">
        <v>4</v>
      </c>
      <c r="C15" s="47"/>
      <c r="D15" s="26">
        <v>57824.94</v>
      </c>
      <c r="E15" s="25">
        <v>327351.75</v>
      </c>
      <c r="F15" s="27">
        <v>306767.56</v>
      </c>
      <c r="G15" s="27">
        <v>46203.97</v>
      </c>
      <c r="H15" s="28">
        <f>F15+G15</f>
        <v>352971.53</v>
      </c>
      <c r="I15" s="65">
        <f>D15+E15</f>
        <v>385176.69</v>
      </c>
      <c r="K15" s="13"/>
    </row>
    <row r="16" spans="1:12" s="3" customFormat="1" ht="27" customHeight="1" thickBot="1">
      <c r="A16" s="11"/>
      <c r="B16" s="9" t="s">
        <v>15</v>
      </c>
      <c r="C16" s="48"/>
      <c r="D16" s="26">
        <v>5585.46</v>
      </c>
      <c r="E16" s="25">
        <v>52616.98</v>
      </c>
      <c r="F16" s="19"/>
      <c r="G16" s="19"/>
      <c r="H16" s="20"/>
      <c r="I16" s="53">
        <f>D16+E16</f>
        <v>58202.44</v>
      </c>
      <c r="K16" s="13"/>
      <c r="L16" s="39"/>
    </row>
    <row r="17" spans="1:11" s="3" customFormat="1" ht="18" customHeight="1" thickBot="1">
      <c r="A17" s="11"/>
      <c r="B17" s="9" t="s">
        <v>53</v>
      </c>
      <c r="C17" s="48"/>
      <c r="D17" s="26">
        <v>22882.72</v>
      </c>
      <c r="E17" s="25">
        <v>19285.4</v>
      </c>
      <c r="F17" s="27"/>
      <c r="G17" s="27"/>
      <c r="H17" s="28"/>
      <c r="I17" s="53">
        <f>D17+E17</f>
        <v>42168.12</v>
      </c>
      <c r="K17" s="13"/>
    </row>
    <row r="18" spans="1:11" s="3" customFormat="1" ht="21" customHeight="1" thickBot="1">
      <c r="A18" s="11"/>
      <c r="B18" s="9" t="s">
        <v>54</v>
      </c>
      <c r="C18" s="48"/>
      <c r="D18" s="26">
        <v>112.65</v>
      </c>
      <c r="E18" s="25">
        <v>3096.49</v>
      </c>
      <c r="F18" s="19"/>
      <c r="G18" s="19"/>
      <c r="H18" s="20"/>
      <c r="I18" s="53">
        <f>D18+E18</f>
        <v>3209.14</v>
      </c>
      <c r="K18" s="13"/>
    </row>
    <row r="19" spans="1:11" s="3" customFormat="1" ht="19.5" customHeight="1" thickBot="1">
      <c r="A19" s="11"/>
      <c r="B19" s="9" t="s">
        <v>55</v>
      </c>
      <c r="C19" s="48"/>
      <c r="D19" s="50">
        <v>0</v>
      </c>
      <c r="E19" s="21">
        <v>0</v>
      </c>
      <c r="F19" s="19"/>
      <c r="G19" s="19"/>
      <c r="H19" s="20"/>
      <c r="I19" s="53"/>
      <c r="K19" s="13"/>
    </row>
    <row r="20" spans="1:12" s="3" customFormat="1" ht="29.25" customHeight="1" thickBot="1">
      <c r="A20" s="11"/>
      <c r="B20" s="9" t="s">
        <v>56</v>
      </c>
      <c r="C20" s="48"/>
      <c r="D20" s="26">
        <v>1849.67</v>
      </c>
      <c r="E20" s="25">
        <v>40911.42</v>
      </c>
      <c r="F20" s="27"/>
      <c r="G20" s="27"/>
      <c r="H20" s="28"/>
      <c r="I20" s="53">
        <f>D20+E20</f>
        <v>42761.09</v>
      </c>
      <c r="K20" s="13"/>
      <c r="L20" s="13"/>
    </row>
    <row r="21" spans="1:12" s="3" customFormat="1" ht="24.75" customHeight="1" thickBot="1">
      <c r="A21" s="11"/>
      <c r="B21" s="9" t="s">
        <v>16</v>
      </c>
      <c r="C21" s="57">
        <f>C22+C23+C24+C25</f>
        <v>844.5</v>
      </c>
      <c r="D21" s="26">
        <f>D22+D23+D24+D25</f>
        <v>15869.82</v>
      </c>
      <c r="E21" s="25">
        <f>E22+E23+E24+E25</f>
        <v>83070.12</v>
      </c>
      <c r="F21" s="27"/>
      <c r="G21" s="27"/>
      <c r="H21" s="28"/>
      <c r="I21" s="96">
        <f>I22+I23+I24+I25</f>
        <v>99784.44</v>
      </c>
      <c r="K21" s="13"/>
      <c r="L21" s="13"/>
    </row>
    <row r="22" spans="1:11" s="3" customFormat="1" ht="20.25" customHeight="1" thickBot="1">
      <c r="A22" s="11"/>
      <c r="B22" s="5" t="s">
        <v>17</v>
      </c>
      <c r="C22" s="47"/>
      <c r="D22" s="112">
        <v>6485.15</v>
      </c>
      <c r="E22" s="113">
        <v>24450.17</v>
      </c>
      <c r="F22" s="120"/>
      <c r="G22" s="120"/>
      <c r="H22" s="121"/>
      <c r="I22" s="116">
        <f aca="true" t="shared" si="1" ref="I22:I30">C22+D22+E22</f>
        <v>30935.32</v>
      </c>
      <c r="K22" s="13"/>
    </row>
    <row r="23" spans="1:11" s="3" customFormat="1" ht="15.75" customHeight="1" thickBot="1">
      <c r="A23" s="11"/>
      <c r="B23" s="5" t="s">
        <v>18</v>
      </c>
      <c r="C23" s="47"/>
      <c r="D23" s="112">
        <v>3937.4</v>
      </c>
      <c r="E23" s="113">
        <v>26854.45</v>
      </c>
      <c r="F23" s="120"/>
      <c r="G23" s="120"/>
      <c r="H23" s="121"/>
      <c r="I23" s="119">
        <f t="shared" si="1"/>
        <v>30791.850000000002</v>
      </c>
      <c r="K23" s="13"/>
    </row>
    <row r="24" spans="1:11" s="3" customFormat="1" ht="17.25" customHeight="1" thickBot="1">
      <c r="A24" s="11"/>
      <c r="B24" s="5" t="s">
        <v>19</v>
      </c>
      <c r="C24" s="59">
        <v>50</v>
      </c>
      <c r="D24" s="112">
        <v>3253.48</v>
      </c>
      <c r="E24" s="113">
        <v>16653.41</v>
      </c>
      <c r="F24" s="120"/>
      <c r="G24" s="120"/>
      <c r="H24" s="121"/>
      <c r="I24" s="116">
        <f t="shared" si="1"/>
        <v>19956.89</v>
      </c>
      <c r="K24" s="13"/>
    </row>
    <row r="25" spans="1:11" s="3" customFormat="1" ht="19.5" customHeight="1" thickBot="1">
      <c r="A25" s="11"/>
      <c r="B25" s="5" t="s">
        <v>20</v>
      </c>
      <c r="C25" s="58">
        <v>794.5</v>
      </c>
      <c r="D25" s="112">
        <v>2193.79</v>
      </c>
      <c r="E25" s="113">
        <v>15112.09</v>
      </c>
      <c r="F25" s="120"/>
      <c r="G25" s="120"/>
      <c r="H25" s="121"/>
      <c r="I25" s="119">
        <f t="shared" si="1"/>
        <v>18100.38</v>
      </c>
      <c r="K25" s="13"/>
    </row>
    <row r="26" spans="1:12" s="3" customFormat="1" ht="21.75" customHeight="1" thickBot="1">
      <c r="A26" s="11"/>
      <c r="B26" s="9" t="s">
        <v>21</v>
      </c>
      <c r="C26" s="57">
        <f>C27+C28+C29+C30</f>
        <v>246.22</v>
      </c>
      <c r="D26" s="26">
        <f>D27+D28+D29+D30</f>
        <v>4792.685640000001</v>
      </c>
      <c r="E26" s="25">
        <f>E27+E28+E29+E30</f>
        <v>25095.710000000003</v>
      </c>
      <c r="F26" s="34"/>
      <c r="G26" s="34"/>
      <c r="H26" s="35"/>
      <c r="I26" s="53">
        <f t="shared" si="1"/>
        <v>30134.615640000004</v>
      </c>
      <c r="J26" s="13"/>
      <c r="K26" s="13"/>
      <c r="L26" s="33"/>
    </row>
    <row r="27" spans="1:11" s="3" customFormat="1" ht="19.5" customHeight="1" thickBot="1">
      <c r="A27" s="11"/>
      <c r="B27" s="5" t="s">
        <v>17</v>
      </c>
      <c r="C27" s="47"/>
      <c r="D27" s="112">
        <f>D22*0.302</f>
        <v>1958.5152999999998</v>
      </c>
      <c r="E27" s="113">
        <v>7622.32</v>
      </c>
      <c r="F27" s="114"/>
      <c r="G27" s="114"/>
      <c r="H27" s="115"/>
      <c r="I27" s="116">
        <f t="shared" si="1"/>
        <v>9580.835299999999</v>
      </c>
      <c r="K27" s="13"/>
    </row>
    <row r="28" spans="1:11" s="3" customFormat="1" ht="24" customHeight="1" thickBot="1">
      <c r="A28" s="11"/>
      <c r="B28" s="5" t="s">
        <v>18</v>
      </c>
      <c r="C28" s="47"/>
      <c r="D28" s="112">
        <f>D23*0.302</f>
        <v>1189.0948</v>
      </c>
      <c r="E28" s="113">
        <v>7960.04</v>
      </c>
      <c r="F28" s="114"/>
      <c r="G28" s="114"/>
      <c r="H28" s="115"/>
      <c r="I28" s="117">
        <f t="shared" si="1"/>
        <v>9149.1348</v>
      </c>
      <c r="J28" s="13"/>
      <c r="K28" s="13"/>
    </row>
    <row r="29" spans="1:11" s="3" customFormat="1" ht="18" customHeight="1" thickBot="1">
      <c r="A29" s="11"/>
      <c r="B29" s="5" t="s">
        <v>19</v>
      </c>
      <c r="C29" s="58">
        <v>15.08</v>
      </c>
      <c r="D29" s="112">
        <f>D24*0.302</f>
        <v>982.55096</v>
      </c>
      <c r="E29" s="113">
        <v>4987.33</v>
      </c>
      <c r="F29" s="114"/>
      <c r="G29" s="114"/>
      <c r="H29" s="115"/>
      <c r="I29" s="118">
        <f t="shared" si="1"/>
        <v>5984.96096</v>
      </c>
      <c r="K29" s="13"/>
    </row>
    <row r="30" spans="1:12" s="3" customFormat="1" ht="23.25" customHeight="1" thickBot="1">
      <c r="A30" s="11"/>
      <c r="B30" s="5" t="s">
        <v>20</v>
      </c>
      <c r="C30" s="58">
        <v>231.14</v>
      </c>
      <c r="D30" s="112">
        <f>D25*0.302</f>
        <v>662.52458</v>
      </c>
      <c r="E30" s="113">
        <v>4526.02</v>
      </c>
      <c r="F30" s="114"/>
      <c r="G30" s="114"/>
      <c r="H30" s="115"/>
      <c r="I30" s="119">
        <f t="shared" si="1"/>
        <v>5419.68458</v>
      </c>
      <c r="K30" s="13"/>
      <c r="L30" s="33"/>
    </row>
    <row r="31" spans="1:11" s="3" customFormat="1" ht="32.25" customHeight="1" thickBot="1">
      <c r="A31" s="11"/>
      <c r="B31" s="9" t="s">
        <v>22</v>
      </c>
      <c r="C31" s="48"/>
      <c r="D31" s="26">
        <v>1071.65</v>
      </c>
      <c r="E31" s="25">
        <v>9434.94</v>
      </c>
      <c r="F31" s="34"/>
      <c r="G31" s="34"/>
      <c r="H31" s="35"/>
      <c r="I31" s="53">
        <f>D31+E31+C31</f>
        <v>10506.59</v>
      </c>
      <c r="K31" s="13"/>
    </row>
    <row r="32" spans="1:11" s="3" customFormat="1" ht="47.25" customHeight="1" thickBot="1">
      <c r="A32" s="11"/>
      <c r="B32" s="9" t="s">
        <v>23</v>
      </c>
      <c r="C32" s="57">
        <v>0</v>
      </c>
      <c r="D32" s="18">
        <v>0</v>
      </c>
      <c r="E32" s="30">
        <v>0</v>
      </c>
      <c r="F32" s="31"/>
      <c r="G32" s="31"/>
      <c r="H32" s="32"/>
      <c r="I32" s="53"/>
      <c r="K32" s="13"/>
    </row>
    <row r="33" spans="1:11" s="3" customFormat="1" ht="83.25" customHeight="1" thickBot="1">
      <c r="A33" s="11"/>
      <c r="B33" s="9" t="s">
        <v>84</v>
      </c>
      <c r="C33" s="57">
        <v>126.04</v>
      </c>
      <c r="D33" s="26">
        <v>332.5</v>
      </c>
      <c r="E33" s="25">
        <v>3362.57</v>
      </c>
      <c r="F33" s="34"/>
      <c r="G33" s="34"/>
      <c r="H33" s="35"/>
      <c r="I33" s="53">
        <f>D33+E33+C33</f>
        <v>3821.11</v>
      </c>
      <c r="K33" s="13"/>
    </row>
    <row r="34" spans="1:11" s="3" customFormat="1" ht="101.25" customHeight="1" thickBot="1">
      <c r="A34" s="11"/>
      <c r="B34" s="9" t="s">
        <v>85</v>
      </c>
      <c r="C34" s="48"/>
      <c r="D34" s="26">
        <v>588.7</v>
      </c>
      <c r="E34" s="25">
        <v>14081.01</v>
      </c>
      <c r="F34" s="27"/>
      <c r="G34" s="27"/>
      <c r="H34" s="28"/>
      <c r="I34" s="53">
        <f aca="true" t="shared" si="2" ref="I34:I40">D34+E34+C34</f>
        <v>14669.710000000001</v>
      </c>
      <c r="K34" s="13"/>
    </row>
    <row r="35" spans="1:11" s="3" customFormat="1" ht="75" customHeight="1" thickBot="1">
      <c r="A35" s="11"/>
      <c r="B35" s="9" t="s">
        <v>24</v>
      </c>
      <c r="C35" s="48"/>
      <c r="D35" s="50">
        <v>0</v>
      </c>
      <c r="E35" s="21">
        <v>0</v>
      </c>
      <c r="F35" s="19"/>
      <c r="G35" s="19"/>
      <c r="H35" s="20"/>
      <c r="I35" s="53">
        <f t="shared" si="2"/>
        <v>0</v>
      </c>
      <c r="K35" s="13"/>
    </row>
    <row r="36" spans="1:14" s="3" customFormat="1" ht="39.75" customHeight="1" thickBot="1">
      <c r="A36" s="11"/>
      <c r="B36" s="9" t="s">
        <v>25</v>
      </c>
      <c r="C36" s="57">
        <v>144.35</v>
      </c>
      <c r="D36" s="26">
        <v>1941.44</v>
      </c>
      <c r="E36" s="25">
        <v>11278.54</v>
      </c>
      <c r="F36" s="27"/>
      <c r="G36" s="27"/>
      <c r="H36" s="28"/>
      <c r="I36" s="53">
        <f>C36+D36+E36</f>
        <v>13364.330000000002</v>
      </c>
      <c r="K36" s="13"/>
      <c r="N36" s="3" t="s">
        <v>77</v>
      </c>
    </row>
    <row r="37" spans="1:11" s="3" customFormat="1" ht="36" customHeight="1" thickBot="1">
      <c r="A37" s="11"/>
      <c r="B37" s="9" t="s">
        <v>26</v>
      </c>
      <c r="C37" s="48"/>
      <c r="D37" s="50">
        <v>0</v>
      </c>
      <c r="E37" s="21">
        <v>0</v>
      </c>
      <c r="F37" s="19"/>
      <c r="G37" s="19"/>
      <c r="H37" s="20"/>
      <c r="I37" s="53">
        <f t="shared" si="2"/>
        <v>0</v>
      </c>
      <c r="K37" s="13"/>
    </row>
    <row r="38" spans="1:14" s="3" customFormat="1" ht="24" customHeight="1" thickBot="1">
      <c r="A38" s="11"/>
      <c r="B38" s="9" t="s">
        <v>58</v>
      </c>
      <c r="C38" s="48"/>
      <c r="D38" s="26">
        <v>58.61</v>
      </c>
      <c r="E38" s="25">
        <v>490.24</v>
      </c>
      <c r="F38" s="27"/>
      <c r="G38" s="27"/>
      <c r="H38" s="28"/>
      <c r="I38" s="53">
        <f t="shared" si="2"/>
        <v>548.85</v>
      </c>
      <c r="K38" s="13"/>
      <c r="N38" s="3" t="s">
        <v>78</v>
      </c>
    </row>
    <row r="39" spans="1:11" s="3" customFormat="1" ht="51.75" customHeight="1" thickBot="1">
      <c r="A39" s="11"/>
      <c r="B39" s="9" t="s">
        <v>27</v>
      </c>
      <c r="C39" s="57">
        <v>36</v>
      </c>
      <c r="D39" s="26">
        <v>22.14</v>
      </c>
      <c r="E39" s="25">
        <v>164.37</v>
      </c>
      <c r="F39" s="27"/>
      <c r="G39" s="27"/>
      <c r="H39" s="28"/>
      <c r="I39" s="53">
        <f t="shared" si="2"/>
        <v>222.51</v>
      </c>
      <c r="K39" s="13"/>
    </row>
    <row r="40" spans="1:12" s="3" customFormat="1" ht="32.25" customHeight="1" thickBot="1">
      <c r="A40" s="11"/>
      <c r="B40" s="6" t="s">
        <v>28</v>
      </c>
      <c r="C40" s="49"/>
      <c r="D40" s="26">
        <f>D41+D42+D43+D44</f>
        <v>257.99</v>
      </c>
      <c r="E40" s="25">
        <f>E41+E42+E43+E44</f>
        <v>4768.22</v>
      </c>
      <c r="F40" s="27"/>
      <c r="G40" s="27"/>
      <c r="H40" s="28"/>
      <c r="I40" s="53">
        <f t="shared" si="2"/>
        <v>5026.21</v>
      </c>
      <c r="K40" s="13"/>
      <c r="L40" s="42"/>
    </row>
    <row r="41" spans="1:11" s="3" customFormat="1" ht="15" customHeight="1" thickBot="1">
      <c r="A41" s="11"/>
      <c r="B41" s="5" t="s">
        <v>29</v>
      </c>
      <c r="C41" s="47"/>
      <c r="D41" s="26">
        <v>141.41</v>
      </c>
      <c r="E41" s="25">
        <v>4080.82</v>
      </c>
      <c r="F41" s="27"/>
      <c r="G41" s="27"/>
      <c r="H41" s="28"/>
      <c r="I41" s="53">
        <f>D41+E41</f>
        <v>4222.2300000000005</v>
      </c>
      <c r="K41" s="13"/>
    </row>
    <row r="42" spans="1:12" s="3" customFormat="1" ht="22.5" customHeight="1" thickBot="1">
      <c r="A42" s="11"/>
      <c r="B42" s="5" t="s">
        <v>30</v>
      </c>
      <c r="C42" s="47"/>
      <c r="D42" s="50">
        <v>0</v>
      </c>
      <c r="E42" s="21">
        <v>0</v>
      </c>
      <c r="F42" s="19"/>
      <c r="G42" s="19"/>
      <c r="H42" s="20"/>
      <c r="I42" s="53"/>
      <c r="K42" s="13"/>
      <c r="L42" s="13"/>
    </row>
    <row r="43" spans="1:11" s="3" customFormat="1" ht="18" customHeight="1" thickBot="1">
      <c r="A43" s="11"/>
      <c r="B43" s="5" t="s">
        <v>31</v>
      </c>
      <c r="C43" s="47"/>
      <c r="D43" s="50">
        <v>0</v>
      </c>
      <c r="E43" s="21">
        <v>0</v>
      </c>
      <c r="F43" s="19"/>
      <c r="G43" s="19"/>
      <c r="H43" s="20"/>
      <c r="I43" s="53"/>
      <c r="K43" s="13"/>
    </row>
    <row r="44" spans="1:11" s="3" customFormat="1" ht="17.25" customHeight="1" thickBot="1">
      <c r="A44" s="11"/>
      <c r="B44" s="5" t="s">
        <v>32</v>
      </c>
      <c r="C44" s="83"/>
      <c r="D44" s="94">
        <v>116.58</v>
      </c>
      <c r="E44" s="95">
        <v>687.4</v>
      </c>
      <c r="F44" s="19"/>
      <c r="G44" s="19"/>
      <c r="H44" s="20"/>
      <c r="I44" s="53"/>
      <c r="K44" s="13"/>
    </row>
    <row r="45" spans="1:11" s="3" customFormat="1" ht="27.75" customHeight="1" thickBot="1">
      <c r="A45" s="7" t="s">
        <v>33</v>
      </c>
      <c r="B45" s="6" t="s">
        <v>34</v>
      </c>
      <c r="C45" s="90"/>
      <c r="D45" s="72">
        <f>D46+D47+D48+D49+D50+D51</f>
        <v>9057.64</v>
      </c>
      <c r="E45" s="87">
        <f>E46+E47+E48+E49+E50+E51</f>
        <v>55893.939999999995</v>
      </c>
      <c r="F45" s="19"/>
      <c r="G45" s="19"/>
      <c r="H45" s="20"/>
      <c r="I45" s="4">
        <f>I46+I47+I48+I49+I50+I51</f>
        <v>58762.47</v>
      </c>
      <c r="K45" s="13"/>
    </row>
    <row r="46" spans="1:11" s="3" customFormat="1" ht="30.75" customHeight="1" thickBot="1">
      <c r="A46" s="7"/>
      <c r="B46" s="5" t="s">
        <v>35</v>
      </c>
      <c r="C46" s="74"/>
      <c r="D46" s="91">
        <v>0</v>
      </c>
      <c r="E46" s="92">
        <v>0</v>
      </c>
      <c r="F46" s="19"/>
      <c r="G46" s="19"/>
      <c r="H46" s="20"/>
      <c r="I46" s="64">
        <f>D46+E46</f>
        <v>0</v>
      </c>
      <c r="K46" s="13"/>
    </row>
    <row r="47" spans="1:11" s="3" customFormat="1" ht="28.5" customHeight="1" thickBot="1">
      <c r="A47" s="7"/>
      <c r="B47" s="5" t="s">
        <v>36</v>
      </c>
      <c r="C47" s="47"/>
      <c r="D47" s="50">
        <v>7311.18</v>
      </c>
      <c r="E47" s="21">
        <v>44911.5</v>
      </c>
      <c r="F47" s="19"/>
      <c r="G47" s="19"/>
      <c r="H47" s="20"/>
      <c r="I47" s="123">
        <f>D47+E47</f>
        <v>52222.68</v>
      </c>
      <c r="K47" s="13"/>
    </row>
    <row r="48" spans="1:11" s="3" customFormat="1" ht="49.5" customHeight="1" thickBot="1">
      <c r="A48" s="7"/>
      <c r="B48" s="5" t="s">
        <v>37</v>
      </c>
      <c r="C48" s="47"/>
      <c r="D48" s="50">
        <v>866.48</v>
      </c>
      <c r="E48" s="21">
        <v>5322.2</v>
      </c>
      <c r="F48" s="19"/>
      <c r="G48" s="19"/>
      <c r="H48" s="20"/>
      <c r="I48" s="123">
        <f>D48+E48</f>
        <v>6188.68</v>
      </c>
      <c r="K48" s="13"/>
    </row>
    <row r="49" spans="1:11" s="3" customFormat="1" ht="20.25" customHeight="1" thickBot="1">
      <c r="A49" s="7"/>
      <c r="B49" s="5" t="s">
        <v>38</v>
      </c>
      <c r="C49" s="47"/>
      <c r="D49" s="50">
        <v>0</v>
      </c>
      <c r="E49" s="21">
        <v>0</v>
      </c>
      <c r="F49" s="19"/>
      <c r="G49" s="19"/>
      <c r="H49" s="20"/>
      <c r="I49" s="123"/>
      <c r="K49" s="13"/>
    </row>
    <row r="50" spans="1:11" s="3" customFormat="1" ht="20.25" customHeight="1" thickBot="1">
      <c r="A50" s="7"/>
      <c r="B50" s="5" t="s">
        <v>39</v>
      </c>
      <c r="C50" s="47"/>
      <c r="D50" s="50">
        <v>13.5</v>
      </c>
      <c r="E50" s="21">
        <v>337.61</v>
      </c>
      <c r="F50" s="19"/>
      <c r="G50" s="19"/>
      <c r="H50" s="20"/>
      <c r="I50" s="123">
        <f>D50+E50</f>
        <v>351.11</v>
      </c>
      <c r="K50" s="13"/>
    </row>
    <row r="51" spans="1:11" s="3" customFormat="1" ht="22.5" customHeight="1" thickBot="1">
      <c r="A51" s="7"/>
      <c r="B51" s="5" t="s">
        <v>40</v>
      </c>
      <c r="C51" s="83"/>
      <c r="D51" s="88">
        <v>866.48</v>
      </c>
      <c r="E51" s="89">
        <v>5322.63</v>
      </c>
      <c r="F51" s="19"/>
      <c r="G51" s="19"/>
      <c r="H51" s="20"/>
      <c r="I51" s="63"/>
      <c r="K51" s="13"/>
    </row>
    <row r="52" spans="1:11" s="3" customFormat="1" ht="31.5" customHeight="1" thickBot="1">
      <c r="A52" s="7" t="s">
        <v>41</v>
      </c>
      <c r="B52" s="6" t="s">
        <v>42</v>
      </c>
      <c r="C52" s="90"/>
      <c r="D52" s="72">
        <f aca="true" t="shared" si="3" ref="D52:I52">D53+D54+D55</f>
        <v>47.19</v>
      </c>
      <c r="E52" s="72">
        <f t="shared" si="3"/>
        <v>7290.31</v>
      </c>
      <c r="F52" s="18">
        <f t="shared" si="3"/>
        <v>0</v>
      </c>
      <c r="G52" s="18">
        <f t="shared" si="3"/>
        <v>0</v>
      </c>
      <c r="H52" s="18">
        <f t="shared" si="3"/>
        <v>0</v>
      </c>
      <c r="I52" s="18">
        <f t="shared" si="3"/>
        <v>7337.5</v>
      </c>
      <c r="K52" s="13"/>
    </row>
    <row r="53" spans="1:11" s="3" customFormat="1" ht="23.25" customHeight="1" thickBot="1">
      <c r="A53" s="68"/>
      <c r="B53" s="5" t="s">
        <v>43</v>
      </c>
      <c r="C53" s="74"/>
      <c r="D53" s="91">
        <v>0</v>
      </c>
      <c r="E53" s="92">
        <v>7000</v>
      </c>
      <c r="F53" s="19"/>
      <c r="G53" s="19"/>
      <c r="H53" s="20"/>
      <c r="I53" s="64">
        <f>D53+E53</f>
        <v>7000</v>
      </c>
      <c r="K53" s="13"/>
    </row>
    <row r="54" spans="1:11" s="3" customFormat="1" ht="36" customHeight="1" thickBot="1">
      <c r="A54" s="69"/>
      <c r="B54" s="5" t="s">
        <v>44</v>
      </c>
      <c r="C54" s="47"/>
      <c r="D54" s="50">
        <v>47.19</v>
      </c>
      <c r="E54" s="21">
        <v>290.31</v>
      </c>
      <c r="F54" s="19"/>
      <c r="G54" s="19"/>
      <c r="H54" s="20"/>
      <c r="I54" s="67">
        <f>D54+E54</f>
        <v>337.5</v>
      </c>
      <c r="K54" s="13"/>
    </row>
    <row r="55" spans="1:11" s="3" customFormat="1" ht="24" customHeight="1" thickBot="1">
      <c r="A55" s="56"/>
      <c r="B55" s="5" t="s">
        <v>57</v>
      </c>
      <c r="C55" s="47"/>
      <c r="D55" s="50">
        <v>0</v>
      </c>
      <c r="E55" s="21">
        <v>0</v>
      </c>
      <c r="F55" s="19"/>
      <c r="G55" s="19"/>
      <c r="H55" s="20"/>
      <c r="I55" s="63">
        <f>D55+E55</f>
        <v>0</v>
      </c>
      <c r="K55" s="13"/>
    </row>
    <row r="56" spans="1:11" s="3" customFormat="1" ht="28.5" customHeight="1" thickBot="1">
      <c r="A56" s="7" t="s">
        <v>45</v>
      </c>
      <c r="B56" s="6" t="s">
        <v>6</v>
      </c>
      <c r="C56" s="49"/>
      <c r="D56" s="51">
        <v>0</v>
      </c>
      <c r="E56" s="24">
        <v>1467.5</v>
      </c>
      <c r="F56" s="19"/>
      <c r="G56" s="19"/>
      <c r="H56" s="20"/>
      <c r="I56" s="54">
        <f>D56+E56</f>
        <v>1467.5</v>
      </c>
      <c r="K56" s="13"/>
    </row>
    <row r="57" spans="1:11" s="3" customFormat="1" ht="20.25" customHeight="1" thickBot="1">
      <c r="A57" s="7" t="s">
        <v>46</v>
      </c>
      <c r="B57" s="6" t="s">
        <v>59</v>
      </c>
      <c r="C57" s="49"/>
      <c r="D57" s="18"/>
      <c r="E57" s="15"/>
      <c r="F57" s="19"/>
      <c r="G57" s="19"/>
      <c r="H57" s="20"/>
      <c r="I57" s="4"/>
      <c r="K57" s="13"/>
    </row>
    <row r="58" spans="1:12" s="3" customFormat="1" ht="24.75" customHeight="1" thickBot="1">
      <c r="A58" s="7" t="s">
        <v>47</v>
      </c>
      <c r="B58" s="6" t="s">
        <v>65</v>
      </c>
      <c r="C58" s="49"/>
      <c r="D58" s="18">
        <f>D5+D45+D52+D56</f>
        <v>140770.70564</v>
      </c>
      <c r="E58" s="15">
        <f>E5+E45+E52+E56</f>
        <v>891480.2399999999</v>
      </c>
      <c r="F58" s="19"/>
      <c r="G58" s="19"/>
      <c r="H58" s="20"/>
      <c r="I58" s="4">
        <f>I5+I45+I52+I56</f>
        <v>1028149.4556399998</v>
      </c>
      <c r="K58" s="13"/>
      <c r="L58" s="22"/>
    </row>
    <row r="59" spans="1:12" s="3" customFormat="1" ht="30" customHeight="1" thickBot="1">
      <c r="A59" s="7" t="s">
        <v>74</v>
      </c>
      <c r="B59" s="6" t="s">
        <v>64</v>
      </c>
      <c r="C59" s="57">
        <v>2163.91</v>
      </c>
      <c r="D59" s="41">
        <v>96499.12</v>
      </c>
      <c r="E59" s="40">
        <v>929482.21</v>
      </c>
      <c r="F59" s="19"/>
      <c r="G59" s="19"/>
      <c r="H59" s="20"/>
      <c r="I59" s="38">
        <f>D59+E59+C59</f>
        <v>1028145.24</v>
      </c>
      <c r="K59" s="13"/>
      <c r="L59" s="45"/>
    </row>
    <row r="60" spans="1:11" s="3" customFormat="1" ht="21.75" customHeight="1" thickBot="1">
      <c r="A60" s="7"/>
      <c r="B60" s="6" t="s">
        <v>60</v>
      </c>
      <c r="C60" s="49"/>
      <c r="D60" s="18">
        <v>56.005</v>
      </c>
      <c r="E60" s="15">
        <v>594.673</v>
      </c>
      <c r="F60" s="19"/>
      <c r="G60" s="19"/>
      <c r="H60" s="20"/>
      <c r="I60" s="38">
        <f>D60+E60</f>
        <v>650.678</v>
      </c>
      <c r="K60" s="13"/>
    </row>
    <row r="61" spans="1:11" s="3" customFormat="1" ht="30" customHeight="1" thickBot="1">
      <c r="A61" s="7"/>
      <c r="B61" s="6" t="s">
        <v>63</v>
      </c>
      <c r="C61" s="49"/>
      <c r="D61" s="41">
        <f>D5/D60</f>
        <v>2350.966442996161</v>
      </c>
      <c r="E61" s="40">
        <f>E5/E60</f>
        <v>1390.391845602541</v>
      </c>
      <c r="F61" s="43">
        <v>363.77</v>
      </c>
      <c r="G61" s="43">
        <v>37.3</v>
      </c>
      <c r="H61" s="44">
        <f>F61+G61</f>
        <v>401.07</v>
      </c>
      <c r="I61" s="38">
        <f>I5/I60</f>
        <v>1476.2785673405276</v>
      </c>
      <c r="K61" s="13"/>
    </row>
    <row r="62" spans="1:11" s="3" customFormat="1" ht="38.25" customHeight="1" thickBot="1">
      <c r="A62" s="7"/>
      <c r="B62" s="6" t="s">
        <v>61</v>
      </c>
      <c r="C62" s="93"/>
      <c r="D62" s="84">
        <f>D59/D60</f>
        <v>1723.0447281492723</v>
      </c>
      <c r="E62" s="86">
        <f>E59/E60</f>
        <v>1563.013975748016</v>
      </c>
      <c r="F62" s="19"/>
      <c r="G62" s="19"/>
      <c r="H62" s="20"/>
      <c r="I62" s="4">
        <f>I59/I60</f>
        <v>1580.113727527287</v>
      </c>
      <c r="K62" s="13"/>
    </row>
    <row r="63" spans="1:11" s="3" customFormat="1" ht="28.5" customHeight="1" thickBot="1">
      <c r="A63" s="7"/>
      <c r="B63" s="6" t="s">
        <v>79</v>
      </c>
      <c r="C63" s="98"/>
      <c r="D63" s="102">
        <f>D58/D65*1000</f>
        <v>156.43310053140536</v>
      </c>
      <c r="E63" s="103">
        <f>E58/E60</f>
        <v>1499.1099982679555</v>
      </c>
      <c r="F63" s="101"/>
      <c r="G63" s="101"/>
      <c r="H63" s="101"/>
      <c r="I63" s="53">
        <f>I58/I60</f>
        <v>1580.120206369356</v>
      </c>
      <c r="K63" s="13"/>
    </row>
    <row r="64" spans="1:11" s="3" customFormat="1" ht="24.75" customHeight="1" thickBot="1">
      <c r="A64" s="7"/>
      <c r="B64" s="6" t="s">
        <v>80</v>
      </c>
      <c r="C64" s="98"/>
      <c r="D64" s="99">
        <f>D59/D65*1000</f>
        <v>107.23578085029304</v>
      </c>
      <c r="E64" s="100"/>
      <c r="F64" s="101"/>
      <c r="G64" s="101"/>
      <c r="H64" s="101"/>
      <c r="I64" s="38"/>
      <c r="K64" s="13"/>
    </row>
    <row r="65" spans="1:9" ht="18.75" customHeight="1" thickBot="1">
      <c r="A65" s="105"/>
      <c r="B65" s="6" t="s">
        <v>81</v>
      </c>
      <c r="C65" s="105"/>
      <c r="D65" s="111">
        <v>899878</v>
      </c>
      <c r="E65" s="105"/>
      <c r="I65" s="106"/>
    </row>
    <row r="66" spans="1:9" ht="18.75" customHeight="1" thickBot="1">
      <c r="A66" s="97"/>
      <c r="B66" s="104" t="s">
        <v>83</v>
      </c>
      <c r="D66" s="52"/>
      <c r="E66" s="52">
        <f>D59+E59</f>
        <v>1025981.33</v>
      </c>
      <c r="I66" s="52"/>
    </row>
    <row r="67" spans="1:9" ht="15.75" thickBot="1">
      <c r="A67" s="105"/>
      <c r="B67" s="6" t="s">
        <v>66</v>
      </c>
      <c r="C67" s="107">
        <f>C59-C5</f>
        <v>76.28999999999996</v>
      </c>
      <c r="D67" s="108">
        <f>D59-D5</f>
        <v>-35166.75563999999</v>
      </c>
      <c r="E67" s="109">
        <f>E59-E5</f>
        <v>102653.72000000009</v>
      </c>
      <c r="I67" s="108">
        <f>I59-I5</f>
        <v>67563.25436000014</v>
      </c>
    </row>
    <row r="68" spans="1:9" ht="15.75" thickBot="1">
      <c r="A68" s="105"/>
      <c r="B68" s="6" t="s">
        <v>82</v>
      </c>
      <c r="C68" s="107"/>
      <c r="D68" s="108"/>
      <c r="E68" s="109"/>
      <c r="I68" s="108">
        <v>-9927.42</v>
      </c>
    </row>
    <row r="69" spans="1:9" ht="15.75" thickBot="1">
      <c r="A69" s="105"/>
      <c r="B69" s="6" t="s">
        <v>72</v>
      </c>
      <c r="C69" s="105"/>
      <c r="D69" s="106"/>
      <c r="E69" s="105"/>
      <c r="I69" s="110">
        <f>I67+I68</f>
        <v>57635.83436000014</v>
      </c>
    </row>
    <row r="70" spans="1:9" ht="15.75" thickBot="1">
      <c r="A70" s="105"/>
      <c r="B70" s="6" t="s">
        <v>67</v>
      </c>
      <c r="C70" s="105"/>
      <c r="D70" s="105"/>
      <c r="E70" s="105"/>
      <c r="I70" s="110">
        <v>41260.31</v>
      </c>
    </row>
    <row r="71" ht="12.75">
      <c r="C71" s="55"/>
    </row>
    <row r="73" spans="2:4" ht="12.75">
      <c r="B73" s="60"/>
      <c r="D73" s="60"/>
    </row>
    <row r="75" spans="2:4" ht="12.75">
      <c r="B75" s="60"/>
      <c r="D75" s="60"/>
    </row>
  </sheetData>
  <mergeCells count="7">
    <mergeCell ref="A1:M1"/>
    <mergeCell ref="B2:I2"/>
    <mergeCell ref="A3:A4"/>
    <mergeCell ref="B3:B4"/>
    <mergeCell ref="F3:H3"/>
    <mergeCell ref="I3:I4"/>
    <mergeCell ref="C3:E3"/>
  </mergeCells>
  <printOptions/>
  <pageMargins left="0.69" right="0.2" top="0.27" bottom="0.23" header="0.2" footer="0.19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НТК</cp:lastModifiedBy>
  <cp:lastPrinted>2015-04-30T07:20:01Z</cp:lastPrinted>
  <dcterms:created xsi:type="dcterms:W3CDTF">2013-02-05T10:58:54Z</dcterms:created>
  <dcterms:modified xsi:type="dcterms:W3CDTF">2015-06-02T05:08:47Z</dcterms:modified>
  <cp:category/>
  <cp:version/>
  <cp:contentType/>
  <cp:contentStatus/>
</cp:coreProperties>
</file>